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O T S\Výběrová řízení\DDM\VŘ\Rozpočty slepé\"/>
    </mc:Choice>
  </mc:AlternateContent>
  <bookViews>
    <workbookView xWindow="0" yWindow="0" windowWidth="23040" windowHeight="9576"/>
  </bookViews>
  <sheets>
    <sheet name="Rekapitulace stavby" sheetId="1" r:id="rId1"/>
    <sheet name="18 - DDM Kopřivnice-Rek.s..." sheetId="2" r:id="rId2"/>
  </sheets>
  <definedNames>
    <definedName name="_xlnm._FilterDatabase" localSheetId="1" hidden="1">'18 - DDM Kopřivnice-Rek.s...'!$C$73:$K$78</definedName>
    <definedName name="_xlnm.Print_Titles" localSheetId="1">'18 - DDM Kopřivnice-Rek.s...'!$73:$73</definedName>
    <definedName name="_xlnm.Print_Titles" localSheetId="0">'Rekapitulace stavby'!$52:$52</definedName>
    <definedName name="_xlnm.Print_Area" localSheetId="1">'18 - DDM Kopřivnice-Rek.s...'!$C$4:$J$37,'18 - DDM Kopřivnice-Rek.s...'!$C$43:$J$57,'18 - DDM Kopřivnice-Rek.s...'!$C$63:$K$78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78" i="2"/>
  <c r="BH78" i="2"/>
  <c r="F34" i="2" s="1"/>
  <c r="BC55" i="1" s="1"/>
  <c r="BC54" i="1" s="1"/>
  <c r="BG78" i="2"/>
  <c r="BF78" i="2"/>
  <c r="T78" i="2"/>
  <c r="T75" i="2" s="1"/>
  <c r="T74" i="2" s="1"/>
  <c r="R78" i="2"/>
  <c r="P78" i="2"/>
  <c r="BK78" i="2"/>
  <c r="J78" i="2"/>
  <c r="BE78" i="2"/>
  <c r="BI77" i="2"/>
  <c r="BH77" i="2"/>
  <c r="BG77" i="2"/>
  <c r="F33" i="2" s="1"/>
  <c r="BB55" i="1" s="1"/>
  <c r="BB54" i="1" s="1"/>
  <c r="BF77" i="2"/>
  <c r="T77" i="2"/>
  <c r="R77" i="2"/>
  <c r="P77" i="2"/>
  <c r="BK77" i="2"/>
  <c r="J77" i="2"/>
  <c r="BE77" i="2"/>
  <c r="BI76" i="2"/>
  <c r="F35" i="2"/>
  <c r="BD55" i="1" s="1"/>
  <c r="BD54" i="1" s="1"/>
  <c r="W33" i="1" s="1"/>
  <c r="BH76" i="2"/>
  <c r="BG76" i="2"/>
  <c r="BF76" i="2"/>
  <c r="F32" i="2" s="1"/>
  <c r="BA55" i="1" s="1"/>
  <c r="BA54" i="1" s="1"/>
  <c r="T76" i="2"/>
  <c r="R76" i="2"/>
  <c r="R75" i="2" s="1"/>
  <c r="R74" i="2" s="1"/>
  <c r="P76" i="2"/>
  <c r="P75" i="2"/>
  <c r="P74" i="2" s="1"/>
  <c r="AU55" i="1" s="1"/>
  <c r="AU54" i="1" s="1"/>
  <c r="BK76" i="2"/>
  <c r="BK75" i="2"/>
  <c r="BK74" i="2" s="1"/>
  <c r="J74" i="2" s="1"/>
  <c r="J76" i="2"/>
  <c r="BE76" i="2"/>
  <c r="F31" i="2" s="1"/>
  <c r="AZ55" i="1" s="1"/>
  <c r="AZ54" i="1" s="1"/>
  <c r="F68" i="2"/>
  <c r="E66" i="2"/>
  <c r="F48" i="2"/>
  <c r="E46" i="2"/>
  <c r="J22" i="2"/>
  <c r="E22" i="2"/>
  <c r="J51" i="2" s="1"/>
  <c r="J21" i="2"/>
  <c r="J19" i="2"/>
  <c r="E19" i="2"/>
  <c r="J70" i="2" s="1"/>
  <c r="J50" i="2"/>
  <c r="J18" i="2"/>
  <c r="J16" i="2"/>
  <c r="E16" i="2"/>
  <c r="F71" i="2"/>
  <c r="F51" i="2"/>
  <c r="J15" i="2"/>
  <c r="J13" i="2"/>
  <c r="E13" i="2"/>
  <c r="F50" i="2" s="1"/>
  <c r="F70" i="2"/>
  <c r="J12" i="2"/>
  <c r="J10" i="2"/>
  <c r="J48" i="2" s="1"/>
  <c r="J68" i="2"/>
  <c r="AS54" i="1"/>
  <c r="L50" i="1"/>
  <c r="AM50" i="1"/>
  <c r="AM49" i="1"/>
  <c r="L49" i="1"/>
  <c r="AM47" i="1"/>
  <c r="L47" i="1"/>
  <c r="L45" i="1"/>
  <c r="L44" i="1"/>
  <c r="AY54" i="1" l="1"/>
  <c r="W32" i="1"/>
  <c r="J28" i="2"/>
  <c r="J55" i="2"/>
  <c r="W29" i="1"/>
  <c r="AV54" i="1"/>
  <c r="AW54" i="1"/>
  <c r="AK30" i="1" s="1"/>
  <c r="W30" i="1"/>
  <c r="W31" i="1"/>
  <c r="AX54" i="1"/>
  <c r="J71" i="2"/>
  <c r="J31" i="2"/>
  <c r="AV55" i="1" s="1"/>
  <c r="AT55" i="1" s="1"/>
  <c r="J75" i="2"/>
  <c r="J56" i="2" s="1"/>
  <c r="J32" i="2"/>
  <c r="AW55" i="1" s="1"/>
  <c r="AG55" i="1" l="1"/>
  <c r="J37" i="2"/>
  <c r="AT54" i="1"/>
  <c r="AK29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<sst xmlns="http://schemas.openxmlformats.org/spreadsheetml/2006/main" count="262" uniqueCount="109">
  <si>
    <t>Export Komplet</t>
  </si>
  <si>
    <t/>
  </si>
  <si>
    <t>2.0</t>
  </si>
  <si>
    <t>ZAMOK</t>
  </si>
  <si>
    <t>False</t>
  </si>
  <si>
    <t>{49ab426b-5cb6-43e6-854d-bd8cb4927df1}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</si>
  <si>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</si>
  <si>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</si>
  <si>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</si>
  <si>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</si>
  <si>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</si>
  <si>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</si>
  <si>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</si>
  <si>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</si>
  <si>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</si>
  <si>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</si>
  <si>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</si>
  <si>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DDM Kopřivnice-Rek.soc.zařízení č. bezbar.vstupu- úpravy v OPS</t>
  </si>
  <si>
    <t>KSO:</t>
  </si>
  <si>
    <t>CC-CZ:</t>
  </si>
  <si>
    <t>Místo:</t>
  </si>
  <si>
    <t xml:space="preserve"> </t>
  </si>
  <si>
    <t>Datum:</t>
  </si>
  <si>
    <t>23. 9. 2019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</si>
  <si>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</si>
  <si>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</si>
  <si>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</si>
  <si>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</si>
  <si>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</si>
  <si>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</si>
  <si>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</si>
  <si>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</si>
  <si>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</si>
  <si>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</si>
  <si>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</si>
  <si>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</si>
  <si>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</si>
  <si>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</si>
  <si>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</si>
  <si>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</si>
  <si>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</si>
  <si>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</si>
  <si>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</si>
  <si>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</si>
  <si>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</si>
  <si>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</si>
  <si>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</si>
  <si>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</si>
  <si>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</si>
  <si>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</si>
  <si>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</si>
  <si>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</si>
  <si>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</si>
  <si>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</si>
  <si>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</si>
  <si>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</si>
  <si>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</si>
  <si>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</si>
  <si>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</si>
  <si>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</si>
  <si>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</si>
  <si>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</si>
  <si>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</si>
  <si>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</si>
  <si>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</si>
  <si>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</si>
  <si>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</si>
  <si>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</si>
  <si>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</si>
  <si>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</si>
  <si>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</si>
  <si>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</si>
  <si>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</si>
  <si>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</si>
  <si>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</si>
  <si>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</si>
  <si>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</si>
  <si>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</si>
  <si>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</si>
  <si>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</si>
  <si>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</si>
  <si>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ARMATURY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</si>
  <si>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</si>
  <si>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</si>
  <si>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</si>
  <si>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</si>
  <si>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</si>
  <si>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</si>
  <si>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</si>
  <si>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</si>
  <si>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</si>
  <si>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</si>
  <si>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</si>
  <si>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</si>
  <si>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</si>
  <si>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</si>
  <si>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ARMATURY</t>
  </si>
  <si>
    <t>ROZPOCET</t>
  </si>
  <si>
    <t>K</t>
  </si>
  <si>
    <t>734100811</t>
  </si>
  <si>
    <t>Demontáž armatury přírubové se dvěma přírubami do DN 50</t>
  </si>
  <si>
    <t>kus</t>
  </si>
  <si>
    <t>4</t>
  </si>
  <si>
    <t>734191942</t>
  </si>
  <si>
    <t>Zpětná montáž armatury přírubové se dvěma přírubami bez navaření protipřírub DN 25</t>
  </si>
  <si>
    <t>3</t>
  </si>
  <si>
    <t>734001</t>
  </si>
  <si>
    <t>Regul. ventil LDM RV 113L 4333 16/ 150 025 bez pohonu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</si>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</sst>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2" xfId="0" applyNumberFormat="1" applyFont="1" applyBorder="1" applyAlignment="1" applyProtection="1"/>
    <xf numFmtId="166" fontId="23" fillId="0" borderId="13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ht="36.9" customHeight="1"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1" t="s">
        <v>6</v>
      </c>
      <c r="BT2" s="11" t="s">
        <v>7</v>
      </c>
    </row>
    <row r="3" spans="1:74" ht="6.9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03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16"/>
      <c r="AQ5" s="16"/>
      <c r="AR5" s="14"/>
      <c r="BE5" s="173" t="s">
        <v>15</v>
      </c>
      <c r="BS5" s="11" t="s">
        <v>6</v>
      </c>
    </row>
    <row r="6" spans="1:74" ht="36.9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0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16"/>
      <c r="AQ6" s="16"/>
      <c r="AR6" s="14"/>
      <c r="BE6" s="174"/>
      <c r="BS6" s="11" t="s">
        <v>6</v>
      </c>
    </row>
    <row r="7" spans="1:74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74"/>
      <c r="BS7" s="11" t="s">
        <v>6</v>
      </c>
    </row>
    <row r="8" spans="1:74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74"/>
      <c r="BS8" s="11" t="s">
        <v>6</v>
      </c>
    </row>
    <row r="9" spans="1:74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74"/>
      <c r="BS9" s="11" t="s">
        <v>6</v>
      </c>
    </row>
    <row r="10" spans="1:74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74"/>
      <c r="BS10" s="11" t="s">
        <v>6</v>
      </c>
    </row>
    <row r="11" spans="1:74" ht="18.4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74"/>
      <c r="BS11" s="11" t="s">
        <v>6</v>
      </c>
    </row>
    <row r="12" spans="1:74" ht="6.9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74"/>
      <c r="BS12" s="11" t="s">
        <v>6</v>
      </c>
    </row>
    <row r="13" spans="1:74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74"/>
      <c r="BS13" s="11" t="s">
        <v>6</v>
      </c>
    </row>
    <row r="14" spans="1:74" ht="10.199999999999999">
      <c r="B14" s="15"/>
      <c r="C14" s="16"/>
      <c r="D14" s="16"/>
      <c r="E14" s="206" t="s">
        <v>28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74"/>
      <c r="BS14" s="11" t="s">
        <v>6</v>
      </c>
    </row>
    <row r="15" spans="1:74" ht="6.9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74"/>
      <c r="BS15" s="11" t="s">
        <v>4</v>
      </c>
    </row>
    <row r="16" spans="1:74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74"/>
      <c r="BS16" s="11" t="s">
        <v>4</v>
      </c>
    </row>
    <row r="17" spans="2:71" ht="18.4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74"/>
      <c r="BS17" s="11" t="s">
        <v>30</v>
      </c>
    </row>
    <row r="18" spans="2:71" ht="6.9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74"/>
      <c r="BS18" s="11" t="s">
        <v>6</v>
      </c>
    </row>
    <row r="19" spans="2:7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74"/>
      <c r="BS19" s="11" t="s">
        <v>6</v>
      </c>
    </row>
    <row r="20" spans="2:71" ht="18.4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74"/>
      <c r="BS20" s="11" t="s">
        <v>30</v>
      </c>
    </row>
    <row r="21" spans="2:71" ht="6.9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74"/>
    </row>
    <row r="22" spans="2:7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74"/>
    </row>
    <row r="23" spans="2:71" ht="16.5" customHeight="1">
      <c r="B23" s="15"/>
      <c r="C23" s="16"/>
      <c r="D23" s="16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16"/>
      <c r="AP23" s="16"/>
      <c r="AQ23" s="16"/>
      <c r="AR23" s="14"/>
      <c r="BE23" s="174"/>
    </row>
    <row r="24" spans="2:71" ht="6.9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74"/>
    </row>
    <row r="25" spans="2:71" ht="6.9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74"/>
    </row>
    <row r="26" spans="2:71" s="1" customFormat="1" ht="25.95" customHeight="1">
      <c r="B26" s="28"/>
      <c r="C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5">
        <f>ROUND(AG54,2)</f>
        <v>0</v>
      </c>
      <c r="AL26" s="176"/>
      <c r="AM26" s="176"/>
      <c r="AN26" s="176"/>
      <c r="AO26" s="176"/>
      <c r="AP26" s="29"/>
      <c r="AQ26" s="29"/>
      <c r="AR26" s="32"/>
      <c r="BE26" s="174"/>
    </row>
    <row r="27" spans="2:71" s="1" customFormat="1" ht="6.9" customHeight="1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2"/>
      <c r="BE27" s="174"/>
    </row>
    <row r="28" spans="2:71" s="1" customFormat="1" ht="10.19999999999999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09" t="s">
        <v>34</v>
      </c>
      <c r="M28" s="209"/>
      <c r="N28" s="209"/>
      <c r="O28" s="209"/>
      <c r="P28" s="209"/>
      <c r="Q28" s="29"/>
      <c r="R28" s="29"/>
      <c r="S28" s="29"/>
      <c r="T28" s="29"/>
      <c r="U28" s="29"/>
      <c r="V28" s="29"/>
      <c r="W28" s="209" t="s">
        <v>35</v>
      </c>
      <c r="X28" s="209"/>
      <c r="Y28" s="209"/>
      <c r="Z28" s="209"/>
      <c r="AA28" s="209"/>
      <c r="AB28" s="209"/>
      <c r="AC28" s="209"/>
      <c r="AD28" s="209"/>
      <c r="AE28" s="209"/>
      <c r="AF28" s="29"/>
      <c r="AG28" s="29"/>
      <c r="AH28" s="29"/>
      <c r="AI28" s="29"/>
      <c r="AJ28" s="29"/>
      <c r="AK28" s="209" t="s">
        <v>36</v>
      </c>
      <c r="AL28" s="209"/>
      <c r="AM28" s="209"/>
      <c r="AN28" s="209"/>
      <c r="AO28" s="209"/>
      <c r="AP28" s="29"/>
      <c r="AQ28" s="29"/>
      <c r="AR28" s="32"/>
      <c r="BE28" s="174"/>
    </row>
    <row r="29" spans="2:71" s="2" customFormat="1" ht="14.4" customHeight="1">
      <c r="B29" s="33"/>
      <c r="C29" s="34"/>
      <c r="D29" s="23" t="s">
        <v>37</v>
      </c>
      <c r="E29" s="34"/>
      <c r="F29" s="23" t="s">
        <v>38</v>
      </c>
      <c r="G29" s="34"/>
      <c r="H29" s="34"/>
      <c r="I29" s="34"/>
      <c r="J29" s="34"/>
      <c r="K29" s="34"/>
      <c r="L29" s="210">
        <v>0.21</v>
      </c>
      <c r="M29" s="172"/>
      <c r="N29" s="172"/>
      <c r="O29" s="172"/>
      <c r="P29" s="172"/>
      <c r="Q29" s="34"/>
      <c r="R29" s="34"/>
      <c r="S29" s="34"/>
      <c r="T29" s="34"/>
      <c r="U29" s="34"/>
      <c r="V29" s="34"/>
      <c r="W29" s="171">
        <f>ROUND(AZ54, 2)</f>
        <v>0</v>
      </c>
      <c r="X29" s="172"/>
      <c r="Y29" s="172"/>
      <c r="Z29" s="172"/>
      <c r="AA29" s="172"/>
      <c r="AB29" s="172"/>
      <c r="AC29" s="172"/>
      <c r="AD29" s="172"/>
      <c r="AE29" s="172"/>
      <c r="AF29" s="34"/>
      <c r="AG29" s="34"/>
      <c r="AH29" s="34"/>
      <c r="AI29" s="34"/>
      <c r="AJ29" s="34"/>
      <c r="AK29" s="171">
        <f>ROUND(AV54, 2)</f>
        <v>0</v>
      </c>
      <c r="AL29" s="172"/>
      <c r="AM29" s="172"/>
      <c r="AN29" s="172"/>
      <c r="AO29" s="172"/>
      <c r="AP29" s="34"/>
      <c r="AQ29" s="34"/>
      <c r="AR29" s="35"/>
      <c r="BE29" s="174"/>
    </row>
    <row r="30" spans="2:71" s="2" customFormat="1" ht="14.4" customHeight="1">
      <c r="B30" s="33"/>
      <c r="C30" s="34"/>
      <c r="D30" s="34"/>
      <c r="E30" s="34"/>
      <c r="F30" s="23" t="s">
        <v>39</v>
      </c>
      <c r="G30" s="34"/>
      <c r="H30" s="34"/>
      <c r="I30" s="34"/>
      <c r="J30" s="34"/>
      <c r="K30" s="34"/>
      <c r="L30" s="210">
        <v>0.15</v>
      </c>
      <c r="M30" s="172"/>
      <c r="N30" s="172"/>
      <c r="O30" s="172"/>
      <c r="P30" s="172"/>
      <c r="Q30" s="34"/>
      <c r="R30" s="34"/>
      <c r="S30" s="34"/>
      <c r="T30" s="34"/>
      <c r="U30" s="34"/>
      <c r="V30" s="34"/>
      <c r="W30" s="171">
        <f>ROUND(BA54, 2)</f>
        <v>0</v>
      </c>
      <c r="X30" s="172"/>
      <c r="Y30" s="172"/>
      <c r="Z30" s="172"/>
      <c r="AA30" s="172"/>
      <c r="AB30" s="172"/>
      <c r="AC30" s="172"/>
      <c r="AD30" s="172"/>
      <c r="AE30" s="172"/>
      <c r="AF30" s="34"/>
      <c r="AG30" s="34"/>
      <c r="AH30" s="34"/>
      <c r="AI30" s="34"/>
      <c r="AJ30" s="34"/>
      <c r="AK30" s="171">
        <f>ROUND(AW54, 2)</f>
        <v>0</v>
      </c>
      <c r="AL30" s="172"/>
      <c r="AM30" s="172"/>
      <c r="AN30" s="172"/>
      <c r="AO30" s="172"/>
      <c r="AP30" s="34"/>
      <c r="AQ30" s="34"/>
      <c r="AR30" s="35"/>
      <c r="BE30" s="174"/>
    </row>
    <row r="31" spans="2:71" s="2" customFormat="1" ht="14.4" hidden="1" customHeight="1">
      <c r="B31" s="33"/>
      <c r="C31" s="34"/>
      <c r="D31" s="34"/>
      <c r="E31" s="34"/>
      <c r="F31" s="23" t="s">
        <v>40</v>
      </c>
      <c r="G31" s="34"/>
      <c r="H31" s="34"/>
      <c r="I31" s="34"/>
      <c r="J31" s="34"/>
      <c r="K31" s="34"/>
      <c r="L31" s="210">
        <v>0.21</v>
      </c>
      <c r="M31" s="172"/>
      <c r="N31" s="172"/>
      <c r="O31" s="172"/>
      <c r="P31" s="172"/>
      <c r="Q31" s="34"/>
      <c r="R31" s="34"/>
      <c r="S31" s="34"/>
      <c r="T31" s="34"/>
      <c r="U31" s="34"/>
      <c r="V31" s="34"/>
      <c r="W31" s="171">
        <f>ROUND(BB54, 2)</f>
        <v>0</v>
      </c>
      <c r="X31" s="172"/>
      <c r="Y31" s="172"/>
      <c r="Z31" s="172"/>
      <c r="AA31" s="172"/>
      <c r="AB31" s="172"/>
      <c r="AC31" s="172"/>
      <c r="AD31" s="172"/>
      <c r="AE31" s="172"/>
      <c r="AF31" s="34"/>
      <c r="AG31" s="34"/>
      <c r="AH31" s="34"/>
      <c r="AI31" s="34"/>
      <c r="AJ31" s="34"/>
      <c r="AK31" s="171">
        <v>0</v>
      </c>
      <c r="AL31" s="172"/>
      <c r="AM31" s="172"/>
      <c r="AN31" s="172"/>
      <c r="AO31" s="172"/>
      <c r="AP31" s="34"/>
      <c r="AQ31" s="34"/>
      <c r="AR31" s="35"/>
      <c r="BE31" s="174"/>
    </row>
    <row r="32" spans="2:71" s="2" customFormat="1" ht="14.4" hidden="1" customHeight="1">
      <c r="B32" s="33"/>
      <c r="C32" s="34"/>
      <c r="D32" s="34"/>
      <c r="E32" s="34"/>
      <c r="F32" s="23" t="s">
        <v>41</v>
      </c>
      <c r="G32" s="34"/>
      <c r="H32" s="34"/>
      <c r="I32" s="34"/>
      <c r="J32" s="34"/>
      <c r="K32" s="34"/>
      <c r="L32" s="210">
        <v>0.15</v>
      </c>
      <c r="M32" s="172"/>
      <c r="N32" s="172"/>
      <c r="O32" s="172"/>
      <c r="P32" s="172"/>
      <c r="Q32" s="34"/>
      <c r="R32" s="34"/>
      <c r="S32" s="34"/>
      <c r="T32" s="34"/>
      <c r="U32" s="34"/>
      <c r="V32" s="34"/>
      <c r="W32" s="171">
        <f>ROUND(BC54, 2)</f>
        <v>0</v>
      </c>
      <c r="X32" s="172"/>
      <c r="Y32" s="172"/>
      <c r="Z32" s="172"/>
      <c r="AA32" s="172"/>
      <c r="AB32" s="172"/>
      <c r="AC32" s="172"/>
      <c r="AD32" s="172"/>
      <c r="AE32" s="172"/>
      <c r="AF32" s="34"/>
      <c r="AG32" s="34"/>
      <c r="AH32" s="34"/>
      <c r="AI32" s="34"/>
      <c r="AJ32" s="34"/>
      <c r="AK32" s="171">
        <v>0</v>
      </c>
      <c r="AL32" s="172"/>
      <c r="AM32" s="172"/>
      <c r="AN32" s="172"/>
      <c r="AO32" s="172"/>
      <c r="AP32" s="34"/>
      <c r="AQ32" s="34"/>
      <c r="AR32" s="35"/>
      <c r="BE32" s="174"/>
    </row>
    <row r="33" spans="2:57" s="2" customFormat="1" ht="14.4" hidden="1" customHeight="1">
      <c r="B33" s="33"/>
      <c r="C33" s="34"/>
      <c r="D33" s="34"/>
      <c r="E33" s="34"/>
      <c r="F33" s="23" t="s">
        <v>42</v>
      </c>
      <c r="G33" s="34"/>
      <c r="H33" s="34"/>
      <c r="I33" s="34"/>
      <c r="J33" s="34"/>
      <c r="K33" s="34"/>
      <c r="L33" s="210">
        <v>0</v>
      </c>
      <c r="M33" s="172"/>
      <c r="N33" s="172"/>
      <c r="O33" s="172"/>
      <c r="P33" s="172"/>
      <c r="Q33" s="34"/>
      <c r="R33" s="34"/>
      <c r="S33" s="34"/>
      <c r="T33" s="34"/>
      <c r="U33" s="34"/>
      <c r="V33" s="34"/>
      <c r="W33" s="171">
        <f>ROUND(BD54, 2)</f>
        <v>0</v>
      </c>
      <c r="X33" s="172"/>
      <c r="Y33" s="172"/>
      <c r="Z33" s="172"/>
      <c r="AA33" s="172"/>
      <c r="AB33" s="172"/>
      <c r="AC33" s="172"/>
      <c r="AD33" s="172"/>
      <c r="AE33" s="172"/>
      <c r="AF33" s="34"/>
      <c r="AG33" s="34"/>
      <c r="AH33" s="34"/>
      <c r="AI33" s="34"/>
      <c r="AJ33" s="34"/>
      <c r="AK33" s="171">
        <v>0</v>
      </c>
      <c r="AL33" s="172"/>
      <c r="AM33" s="172"/>
      <c r="AN33" s="172"/>
      <c r="AO33" s="172"/>
      <c r="AP33" s="34"/>
      <c r="AQ33" s="34"/>
      <c r="AR33" s="35"/>
      <c r="BE33" s="174"/>
    </row>
    <row r="34" spans="2:57" s="1" customFormat="1" ht="6.9" customHeight="1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2"/>
      <c r="BE34" s="174"/>
    </row>
    <row r="35" spans="2:57" s="1" customFormat="1" ht="25.95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77" t="s">
        <v>45</v>
      </c>
      <c r="Y35" s="178"/>
      <c r="Z35" s="178"/>
      <c r="AA35" s="178"/>
      <c r="AB35" s="178"/>
      <c r="AC35" s="38"/>
      <c r="AD35" s="38"/>
      <c r="AE35" s="38"/>
      <c r="AF35" s="38"/>
      <c r="AG35" s="38"/>
      <c r="AH35" s="38"/>
      <c r="AI35" s="38"/>
      <c r="AJ35" s="38"/>
      <c r="AK35" s="179">
        <f>SUM(AK26:AK33)</f>
        <v>0</v>
      </c>
      <c r="AL35" s="178"/>
      <c r="AM35" s="178"/>
      <c r="AN35" s="178"/>
      <c r="AO35" s="180"/>
      <c r="AP35" s="36"/>
      <c r="AQ35" s="36"/>
      <c r="AR35" s="32"/>
    </row>
    <row r="36" spans="2:57" s="1" customFormat="1" ht="6.9" customHeight="1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2"/>
    </row>
    <row r="37" spans="2:57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57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57" s="1" customFormat="1" ht="24.9" customHeight="1">
      <c r="B42" s="28"/>
      <c r="C42" s="17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2"/>
    </row>
    <row r="43" spans="2:57" s="1" customFormat="1" ht="6.9" customHeight="1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2"/>
    </row>
    <row r="44" spans="2:57" s="1" customFormat="1" ht="12" customHeight="1">
      <c r="B44" s="28"/>
      <c r="C44" s="23" t="s">
        <v>13</v>
      </c>
      <c r="D44" s="29"/>
      <c r="E44" s="29"/>
      <c r="F44" s="29"/>
      <c r="G44" s="29"/>
      <c r="H44" s="29"/>
      <c r="I44" s="29"/>
      <c r="J44" s="29"/>
      <c r="K44" s="29"/>
      <c r="L44" s="29" t="str">
        <f>K5</f>
        <v>18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2"/>
    </row>
    <row r="45" spans="2:57" s="3" customFormat="1" ht="36.9" customHeight="1">
      <c r="B45" s="44"/>
      <c r="C45" s="45" t="s">
        <v>16</v>
      </c>
      <c r="D45" s="46"/>
      <c r="E45" s="46"/>
      <c r="F45" s="46"/>
      <c r="G45" s="46"/>
      <c r="H45" s="46"/>
      <c r="I45" s="46"/>
      <c r="J45" s="46"/>
      <c r="K45" s="46"/>
      <c r="L45" s="184" t="str">
        <f>K6</f>
        <v>DDM Kopřivnice-Rek.soc.zařízení č. bezbar.vstupu- úpravy v OPS</v>
      </c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46"/>
      <c r="AQ45" s="46"/>
      <c r="AR45" s="47"/>
    </row>
    <row r="46" spans="2:57" s="1" customFormat="1" ht="6.9" customHeight="1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2"/>
    </row>
    <row r="47" spans="2:57" s="1" customFormat="1" ht="12" customHeight="1">
      <c r="B47" s="28"/>
      <c r="C47" s="23" t="s">
        <v>20</v>
      </c>
      <c r="D47" s="29"/>
      <c r="E47" s="29"/>
      <c r="F47" s="29"/>
      <c r="G47" s="29"/>
      <c r="H47" s="29"/>
      <c r="I47" s="29"/>
      <c r="J47" s="29"/>
      <c r="K47" s="29"/>
      <c r="L47" s="48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3" t="s">
        <v>22</v>
      </c>
      <c r="AJ47" s="29"/>
      <c r="AK47" s="29"/>
      <c r="AL47" s="29"/>
      <c r="AM47" s="186" t="str">
        <f>IF(AN8= "","",AN8)</f>
        <v>23. 9. 2019</v>
      </c>
      <c r="AN47" s="186"/>
      <c r="AO47" s="29"/>
      <c r="AP47" s="29"/>
      <c r="AQ47" s="29"/>
      <c r="AR47" s="32"/>
    </row>
    <row r="48" spans="2:57" s="1" customFormat="1" ht="6.9" customHeight="1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2"/>
    </row>
    <row r="49" spans="1:90" s="1" customFormat="1" ht="13.65" customHeight="1">
      <c r="B49" s="28"/>
      <c r="C49" s="23" t="s">
        <v>24</v>
      </c>
      <c r="D49" s="29"/>
      <c r="E49" s="29"/>
      <c r="F49" s="29"/>
      <c r="G49" s="29"/>
      <c r="H49" s="29"/>
      <c r="I49" s="29"/>
      <c r="J49" s="29"/>
      <c r="K49" s="29"/>
      <c r="L49" s="29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3" t="s">
        <v>29</v>
      </c>
      <c r="AJ49" s="29"/>
      <c r="AK49" s="29"/>
      <c r="AL49" s="29"/>
      <c r="AM49" s="182" t="str">
        <f>IF(E17="","",E17)</f>
        <v xml:space="preserve"> </v>
      </c>
      <c r="AN49" s="183"/>
      <c r="AO49" s="183"/>
      <c r="AP49" s="183"/>
      <c r="AQ49" s="29"/>
      <c r="AR49" s="32"/>
      <c r="AS49" s="187" t="s">
        <v>47</v>
      </c>
      <c r="AT49" s="188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0" s="1" customFormat="1" ht="13.65" customHeight="1">
      <c r="B50" s="28"/>
      <c r="C50" s="23" t="s">
        <v>27</v>
      </c>
      <c r="D50" s="29"/>
      <c r="E50" s="29"/>
      <c r="F50" s="29"/>
      <c r="G50" s="29"/>
      <c r="H50" s="29"/>
      <c r="I50" s="29"/>
      <c r="J50" s="29"/>
      <c r="K50" s="29"/>
      <c r="L50" s="29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3" t="s">
        <v>31</v>
      </c>
      <c r="AJ50" s="29"/>
      <c r="AK50" s="29"/>
      <c r="AL50" s="29"/>
      <c r="AM50" s="182" t="str">
        <f>IF(E20="","",E20)</f>
        <v xml:space="preserve"> </v>
      </c>
      <c r="AN50" s="183"/>
      <c r="AO50" s="183"/>
      <c r="AP50" s="183"/>
      <c r="AQ50" s="29"/>
      <c r="AR50" s="32"/>
      <c r="AS50" s="189"/>
      <c r="AT50" s="190"/>
      <c r="AU50" s="52"/>
      <c r="AV50" s="52"/>
      <c r="AW50" s="52"/>
      <c r="AX50" s="52"/>
      <c r="AY50" s="52"/>
      <c r="AZ50" s="52"/>
      <c r="BA50" s="52"/>
      <c r="BB50" s="52"/>
      <c r="BC50" s="52"/>
      <c r="BD50" s="53"/>
    </row>
    <row r="51" spans="1:90" s="1" customFormat="1" ht="10.8" customHeight="1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2"/>
      <c r="AS51" s="191"/>
      <c r="AT51" s="192"/>
      <c r="AU51" s="54"/>
      <c r="AV51" s="54"/>
      <c r="AW51" s="54"/>
      <c r="AX51" s="54"/>
      <c r="AY51" s="54"/>
      <c r="AZ51" s="54"/>
      <c r="BA51" s="54"/>
      <c r="BB51" s="54"/>
      <c r="BC51" s="54"/>
      <c r="BD51" s="55"/>
    </row>
    <row r="52" spans="1:90" s="1" customFormat="1" ht="29.25" customHeight="1">
      <c r="B52" s="28"/>
      <c r="C52" s="193" t="s">
        <v>48</v>
      </c>
      <c r="D52" s="194"/>
      <c r="E52" s="194"/>
      <c r="F52" s="194"/>
      <c r="G52" s="194"/>
      <c r="H52" s="56"/>
      <c r="I52" s="195" t="s">
        <v>49</v>
      </c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6" t="s">
        <v>50</v>
      </c>
      <c r="AH52" s="194"/>
      <c r="AI52" s="194"/>
      <c r="AJ52" s="194"/>
      <c r="AK52" s="194"/>
      <c r="AL52" s="194"/>
      <c r="AM52" s="194"/>
      <c r="AN52" s="195" t="s">
        <v>51</v>
      </c>
      <c r="AO52" s="194"/>
      <c r="AP52" s="197"/>
      <c r="AQ52" s="57" t="s">
        <v>52</v>
      </c>
      <c r="AR52" s="32"/>
      <c r="AS52" s="58" t="s">
        <v>53</v>
      </c>
      <c r="AT52" s="59" t="s">
        <v>54</v>
      </c>
      <c r="AU52" s="59" t="s">
        <v>55</v>
      </c>
      <c r="AV52" s="59" t="s">
        <v>56</v>
      </c>
      <c r="AW52" s="59" t="s">
        <v>57</v>
      </c>
      <c r="AX52" s="59" t="s">
        <v>58</v>
      </c>
      <c r="AY52" s="59" t="s">
        <v>59</v>
      </c>
      <c r="AZ52" s="59" t="s">
        <v>60</v>
      </c>
      <c r="BA52" s="59" t="s">
        <v>61</v>
      </c>
      <c r="BB52" s="59" t="s">
        <v>62</v>
      </c>
      <c r="BC52" s="59" t="s">
        <v>63</v>
      </c>
      <c r="BD52" s="60" t="s">
        <v>64</v>
      </c>
    </row>
    <row r="53" spans="1:90" s="1" customFormat="1" ht="10.8" customHeight="1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2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pans="1:90" s="4" customFormat="1" ht="32.4" customHeight="1">
      <c r="B54" s="64"/>
      <c r="C54" s="65" t="s">
        <v>65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01">
        <f>ROUND(AG55,2)</f>
        <v>0</v>
      </c>
      <c r="AH54" s="201"/>
      <c r="AI54" s="201"/>
      <c r="AJ54" s="201"/>
      <c r="AK54" s="201"/>
      <c r="AL54" s="201"/>
      <c r="AM54" s="201"/>
      <c r="AN54" s="202">
        <f>SUM(AG54,AT54)</f>
        <v>0</v>
      </c>
      <c r="AO54" s="202"/>
      <c r="AP54" s="202"/>
      <c r="AQ54" s="68" t="s">
        <v>1</v>
      </c>
      <c r="AR54" s="69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66</v>
      </c>
      <c r="BT54" s="74" t="s">
        <v>67</v>
      </c>
      <c r="BV54" s="74" t="s">
        <v>68</v>
      </c>
      <c r="BW54" s="74" t="s">
        <v>5</v>
      </c>
      <c r="BX54" s="74" t="s">
        <v>69</v>
      </c>
      <c r="CL54" s="74" t="s">
        <v>1</v>
      </c>
    </row>
    <row r="55" spans="1:90" s="5" customFormat="1" ht="27" customHeight="1">
      <c r="A55" s="75" t="s">
        <v>70</v>
      </c>
      <c r="B55" s="76"/>
      <c r="C55" s="77"/>
      <c r="D55" s="200" t="s">
        <v>14</v>
      </c>
      <c r="E55" s="200"/>
      <c r="F55" s="200"/>
      <c r="G55" s="200"/>
      <c r="H55" s="200"/>
      <c r="I55" s="78"/>
      <c r="J55" s="200" t="s">
        <v>17</v>
      </c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198">
        <f>'18 - DDM Kopřivnice-Rek.s...'!J28</f>
        <v>0</v>
      </c>
      <c r="AH55" s="199"/>
      <c r="AI55" s="199"/>
      <c r="AJ55" s="199"/>
      <c r="AK55" s="199"/>
      <c r="AL55" s="199"/>
      <c r="AM55" s="199"/>
      <c r="AN55" s="198">
        <f>SUM(AG55,AT55)</f>
        <v>0</v>
      </c>
      <c r="AO55" s="199"/>
      <c r="AP55" s="199"/>
      <c r="AQ55" s="79" t="s">
        <v>71</v>
      </c>
      <c r="AR55" s="80"/>
      <c r="AS55" s="81">
        <v>0</v>
      </c>
      <c r="AT55" s="82">
        <f>ROUND(SUM(AV55:AW55),2)</f>
        <v>0</v>
      </c>
      <c r="AU55" s="83">
        <f>'18 - DDM Kopřivnice-Rek.s...'!P74</f>
        <v>0</v>
      </c>
      <c r="AV55" s="82">
        <f>'18 - DDM Kopřivnice-Rek.s...'!J31</f>
        <v>0</v>
      </c>
      <c r="AW55" s="82">
        <f>'18 - DDM Kopřivnice-Rek.s...'!J32</f>
        <v>0</v>
      </c>
      <c r="AX55" s="82">
        <f>'18 - DDM Kopřivnice-Rek.s...'!J33</f>
        <v>0</v>
      </c>
      <c r="AY55" s="82">
        <f>'18 - DDM Kopřivnice-Rek.s...'!J34</f>
        <v>0</v>
      </c>
      <c r="AZ55" s="82">
        <f>'18 - DDM Kopřivnice-Rek.s...'!F31</f>
        <v>0</v>
      </c>
      <c r="BA55" s="82">
        <f>'18 - DDM Kopřivnice-Rek.s...'!F32</f>
        <v>0</v>
      </c>
      <c r="BB55" s="82">
        <f>'18 - DDM Kopřivnice-Rek.s...'!F33</f>
        <v>0</v>
      </c>
      <c r="BC55" s="82">
        <f>'18 - DDM Kopřivnice-Rek.s...'!F34</f>
        <v>0</v>
      </c>
      <c r="BD55" s="84">
        <f>'18 - DDM Kopřivnice-Rek.s...'!F35</f>
        <v>0</v>
      </c>
      <c r="BT55" s="85" t="s">
        <v>72</v>
      </c>
      <c r="BU55" s="85" t="s">
        <v>73</v>
      </c>
      <c r="BV55" s="85" t="s">
        <v>68</v>
      </c>
      <c r="BW55" s="85" t="s">
        <v>5</v>
      </c>
      <c r="BX55" s="85" t="s">
        <v>69</v>
      </c>
      <c r="CL55" s="85" t="s">
        <v>1</v>
      </c>
    </row>
    <row r="56" spans="1:90" s="1" customFormat="1" ht="30" customHeight="1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2"/>
    </row>
    <row r="57" spans="1:90" s="1" customFormat="1" ht="6.9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2"/>
    </row>
  </sheetData>
  <sheetProtection algorithmName="SHA-512" hashValue="AET574jS+VpUUbomwsLwXLmI7a8vPuTqp+D2Wem7kq+mChm1bTojbhBkzntZ7e65rByx91uNtVj0dWYmcu2J/w==" saltValue="tNqZ8JTMWU7CdfJgDUR5iTtudKTmeUlOMUcyDmdyvi1nXxC2+u72H6yNFEug2tbycxfexjHFZSf/YJ2uWRAnB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8 - DDM Kopřivnice-Rek.s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9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1" t="s">
        <v>5</v>
      </c>
    </row>
    <row r="3" spans="2:46" ht="6.9" customHeight="1">
      <c r="B3" s="87"/>
      <c r="C3" s="88"/>
      <c r="D3" s="88"/>
      <c r="E3" s="88"/>
      <c r="F3" s="88"/>
      <c r="G3" s="88"/>
      <c r="H3" s="88"/>
      <c r="I3" s="89"/>
      <c r="J3" s="88"/>
      <c r="K3" s="88"/>
      <c r="L3" s="14"/>
      <c r="AT3" s="11" t="s">
        <v>74</v>
      </c>
    </row>
    <row r="4" spans="2:46" ht="24.9" customHeight="1">
      <c r="B4" s="14"/>
      <c r="D4" s="90" t="s">
        <v>75</v>
      </c>
      <c r="L4" s="14"/>
      <c r="M4" s="18" t="s">
        <v>10</v>
      </c>
      <c r="AT4" s="11" t="s">
        <v>4</v>
      </c>
    </row>
    <row r="5" spans="2:46" ht="6.9" customHeight="1">
      <c r="B5" s="14"/>
      <c r="L5" s="14"/>
    </row>
    <row r="6" spans="2:46" s="1" customFormat="1" ht="12" customHeight="1">
      <c r="B6" s="32"/>
      <c r="D6" s="91" t="s">
        <v>16</v>
      </c>
      <c r="I6" s="92"/>
      <c r="L6" s="32"/>
    </row>
    <row r="7" spans="2:46" s="1" customFormat="1" ht="36.9" customHeight="1">
      <c r="B7" s="32"/>
      <c r="E7" s="211" t="s">
        <v>17</v>
      </c>
      <c r="F7" s="212"/>
      <c r="G7" s="212"/>
      <c r="H7" s="212"/>
      <c r="I7" s="92"/>
      <c r="L7" s="32"/>
    </row>
    <row r="8" spans="2:46" s="1" customFormat="1" ht="10.199999999999999">
      <c r="B8" s="32"/>
      <c r="I8" s="92"/>
      <c r="L8" s="32"/>
    </row>
    <row r="9" spans="2:46" s="1" customFormat="1" ht="12" customHeight="1">
      <c r="B9" s="32"/>
      <c r="D9" s="91" t="s">
        <v>18</v>
      </c>
      <c r="F9" s="11" t="s">
        <v>1</v>
      </c>
      <c r="I9" s="93" t="s">
        <v>19</v>
      </c>
      <c r="J9" s="11" t="s">
        <v>1</v>
      </c>
      <c r="L9" s="32"/>
    </row>
    <row r="10" spans="2:46" s="1" customFormat="1" ht="12" customHeight="1">
      <c r="B10" s="32"/>
      <c r="D10" s="91" t="s">
        <v>20</v>
      </c>
      <c r="F10" s="11" t="s">
        <v>21</v>
      </c>
      <c r="I10" s="93" t="s">
        <v>22</v>
      </c>
      <c r="J10" s="94" t="str">
        <f>'Rekapitulace stavby'!AN8</f>
        <v>23. 9. 2019</v>
      </c>
      <c r="L10" s="32"/>
    </row>
    <row r="11" spans="2:46" s="1" customFormat="1" ht="10.8" customHeight="1">
      <c r="B11" s="32"/>
      <c r="I11" s="92"/>
      <c r="L11" s="32"/>
    </row>
    <row r="12" spans="2:46" s="1" customFormat="1" ht="12" customHeight="1">
      <c r="B12" s="32"/>
      <c r="D12" s="91" t="s">
        <v>24</v>
      </c>
      <c r="I12" s="93" t="s">
        <v>25</v>
      </c>
      <c r="J12" s="11" t="str">
        <f>IF('Rekapitulace stavby'!AN10="","",'Rekapitulace stavby'!AN10)</f>
        <v/>
      </c>
      <c r="L12" s="32"/>
    </row>
    <row r="13" spans="2:46" s="1" customFormat="1" ht="18" customHeight="1">
      <c r="B13" s="32"/>
      <c r="E13" s="11" t="str">
        <f>IF('Rekapitulace stavby'!E11="","",'Rekapitulace stavby'!E11)</f>
        <v xml:space="preserve"> </v>
      </c>
      <c r="I13" s="93" t="s">
        <v>26</v>
      </c>
      <c r="J13" s="11" t="str">
        <f>IF('Rekapitulace stavby'!AN11="","",'Rekapitulace stavby'!AN11)</f>
        <v/>
      </c>
      <c r="L13" s="32"/>
    </row>
    <row r="14" spans="2:46" s="1" customFormat="1" ht="6.9" customHeight="1">
      <c r="B14" s="32"/>
      <c r="I14" s="92"/>
      <c r="L14" s="32"/>
    </row>
    <row r="15" spans="2:46" s="1" customFormat="1" ht="12" customHeight="1">
      <c r="B15" s="32"/>
      <c r="D15" s="91" t="s">
        <v>27</v>
      </c>
      <c r="I15" s="93" t="s">
        <v>25</v>
      </c>
      <c r="J15" s="24" t="str">
        <f>'Rekapitulace stavby'!AN13</f>
        <v>Vyplň údaj</v>
      </c>
      <c r="L15" s="32"/>
    </row>
    <row r="16" spans="2:46" s="1" customFormat="1" ht="18" customHeight="1">
      <c r="B16" s="32"/>
      <c r="E16" s="213" t="str">
        <f>'Rekapitulace stavby'!E14</f>
        <v>Vyplň údaj</v>
      </c>
      <c r="F16" s="214"/>
      <c r="G16" s="214"/>
      <c r="H16" s="214"/>
      <c r="I16" s="93" t="s">
        <v>26</v>
      </c>
      <c r="J16" s="24" t="str">
        <f>'Rekapitulace stavby'!AN14</f>
        <v>Vyplň údaj</v>
      </c>
      <c r="L16" s="32"/>
    </row>
    <row r="17" spans="2:12" s="1" customFormat="1" ht="6.9" customHeight="1">
      <c r="B17" s="32"/>
      <c r="I17" s="92"/>
      <c r="L17" s="32"/>
    </row>
    <row r="18" spans="2:12" s="1" customFormat="1" ht="12" customHeight="1">
      <c r="B18" s="32"/>
      <c r="D18" s="91" t="s">
        <v>29</v>
      </c>
      <c r="I18" s="93" t="s">
        <v>25</v>
      </c>
      <c r="J18" s="11" t="str">
        <f>IF('Rekapitulace stavby'!AN16="","",'Rekapitulace stavby'!AN16)</f>
        <v/>
      </c>
      <c r="L18" s="32"/>
    </row>
    <row r="19" spans="2:12" s="1" customFormat="1" ht="18" customHeight="1">
      <c r="B19" s="32"/>
      <c r="E19" s="11" t="str">
        <f>IF('Rekapitulace stavby'!E17="","",'Rekapitulace stavby'!E17)</f>
        <v xml:space="preserve"> </v>
      </c>
      <c r="I19" s="93" t="s">
        <v>26</v>
      </c>
      <c r="J19" s="11" t="str">
        <f>IF('Rekapitulace stavby'!AN17="","",'Rekapitulace stavby'!AN17)</f>
        <v/>
      </c>
      <c r="L19" s="32"/>
    </row>
    <row r="20" spans="2:12" s="1" customFormat="1" ht="6.9" customHeight="1">
      <c r="B20" s="32"/>
      <c r="I20" s="92"/>
      <c r="L20" s="32"/>
    </row>
    <row r="21" spans="2:12" s="1" customFormat="1" ht="12" customHeight="1">
      <c r="B21" s="32"/>
      <c r="D21" s="91" t="s">
        <v>31</v>
      </c>
      <c r="I21" s="93" t="s">
        <v>25</v>
      </c>
      <c r="J21" s="11" t="str">
        <f>IF('Rekapitulace stavby'!AN19="","",'Rekapitulace stavby'!AN19)</f>
        <v/>
      </c>
      <c r="L21" s="32"/>
    </row>
    <row r="22" spans="2:12" s="1" customFormat="1" ht="18" customHeight="1">
      <c r="B22" s="32"/>
      <c r="E22" s="11" t="str">
        <f>IF('Rekapitulace stavby'!E20="","",'Rekapitulace stavby'!E20)</f>
        <v xml:space="preserve"> </v>
      </c>
      <c r="I22" s="93" t="s">
        <v>26</v>
      </c>
      <c r="J22" s="11" t="str">
        <f>IF('Rekapitulace stavby'!AN20="","",'Rekapitulace stavby'!AN20)</f>
        <v/>
      </c>
      <c r="L22" s="32"/>
    </row>
    <row r="23" spans="2:12" s="1" customFormat="1" ht="6.9" customHeight="1">
      <c r="B23" s="32"/>
      <c r="I23" s="92"/>
      <c r="L23" s="32"/>
    </row>
    <row r="24" spans="2:12" s="1" customFormat="1" ht="12" customHeight="1">
      <c r="B24" s="32"/>
      <c r="D24" s="91" t="s">
        <v>32</v>
      </c>
      <c r="I24" s="92"/>
      <c r="L24" s="32"/>
    </row>
    <row r="25" spans="2:12" s="6" customFormat="1" ht="16.5" customHeight="1">
      <c r="B25" s="95"/>
      <c r="E25" s="215" t="s">
        <v>1</v>
      </c>
      <c r="F25" s="215"/>
      <c r="G25" s="215"/>
      <c r="H25" s="215"/>
      <c r="I25" s="96"/>
      <c r="L25" s="95"/>
    </row>
    <row r="26" spans="2:12" s="1" customFormat="1" ht="6.9" customHeight="1">
      <c r="B26" s="32"/>
      <c r="I26" s="92"/>
      <c r="L26" s="32"/>
    </row>
    <row r="27" spans="2:12" s="1" customFormat="1" ht="6.9" customHeight="1">
      <c r="B27" s="32"/>
      <c r="D27" s="50"/>
      <c r="E27" s="50"/>
      <c r="F27" s="50"/>
      <c r="G27" s="50"/>
      <c r="H27" s="50"/>
      <c r="I27" s="97"/>
      <c r="J27" s="50"/>
      <c r="K27" s="50"/>
      <c r="L27" s="32"/>
    </row>
    <row r="28" spans="2:12" s="1" customFormat="1" ht="25.35" customHeight="1">
      <c r="B28" s="32"/>
      <c r="D28" s="98" t="s">
        <v>33</v>
      </c>
      <c r="I28" s="92"/>
      <c r="J28" s="99">
        <f>ROUND(J74, 2)</f>
        <v>0</v>
      </c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97"/>
      <c r="J29" s="50"/>
      <c r="K29" s="50"/>
      <c r="L29" s="32"/>
    </row>
    <row r="30" spans="2:12" s="1" customFormat="1" ht="14.4" customHeight="1">
      <c r="B30" s="32"/>
      <c r="F30" s="100" t="s">
        <v>35</v>
      </c>
      <c r="I30" s="101" t="s">
        <v>34</v>
      </c>
      <c r="J30" s="100" t="s">
        <v>36</v>
      </c>
      <c r="L30" s="32"/>
    </row>
    <row r="31" spans="2:12" s="1" customFormat="1" ht="14.4" customHeight="1">
      <c r="B31" s="32"/>
      <c r="D31" s="91" t="s">
        <v>37</v>
      </c>
      <c r="E31" s="91" t="s">
        <v>38</v>
      </c>
      <c r="F31" s="102">
        <f>ROUND((SUM(BE74:BE78)),  2)</f>
        <v>0</v>
      </c>
      <c r="I31" s="103">
        <v>0.21</v>
      </c>
      <c r="J31" s="102">
        <f>ROUND(((SUM(BE74:BE78))*I31),  2)</f>
        <v>0</v>
      </c>
      <c r="L31" s="32"/>
    </row>
    <row r="32" spans="2:12" s="1" customFormat="1" ht="14.4" customHeight="1">
      <c r="B32" s="32"/>
      <c r="E32" s="91" t="s">
        <v>39</v>
      </c>
      <c r="F32" s="102">
        <f>ROUND((SUM(BF74:BF78)),  2)</f>
        <v>0</v>
      </c>
      <c r="I32" s="103">
        <v>0.15</v>
      </c>
      <c r="J32" s="102">
        <f>ROUND(((SUM(BF74:BF78))*I32),  2)</f>
        <v>0</v>
      </c>
      <c r="L32" s="32"/>
    </row>
    <row r="33" spans="2:12" s="1" customFormat="1" ht="14.4" hidden="1" customHeight="1">
      <c r="B33" s="32"/>
      <c r="E33" s="91" t="s">
        <v>40</v>
      </c>
      <c r="F33" s="102">
        <f>ROUND((SUM(BG74:BG78)),  2)</f>
        <v>0</v>
      </c>
      <c r="I33" s="103">
        <v>0.21</v>
      </c>
      <c r="J33" s="102">
        <f>0</f>
        <v>0</v>
      </c>
      <c r="L33" s="32"/>
    </row>
    <row r="34" spans="2:12" s="1" customFormat="1" ht="14.4" hidden="1" customHeight="1">
      <c r="B34" s="32"/>
      <c r="E34" s="91" t="s">
        <v>41</v>
      </c>
      <c r="F34" s="102">
        <f>ROUND((SUM(BH74:BH78)),  2)</f>
        <v>0</v>
      </c>
      <c r="I34" s="103">
        <v>0.15</v>
      </c>
      <c r="J34" s="102">
        <f>0</f>
        <v>0</v>
      </c>
      <c r="L34" s="32"/>
    </row>
    <row r="35" spans="2:12" s="1" customFormat="1" ht="14.4" hidden="1" customHeight="1">
      <c r="B35" s="32"/>
      <c r="E35" s="91" t="s">
        <v>42</v>
      </c>
      <c r="F35" s="102">
        <f>ROUND((SUM(BI74:BI78)),  2)</f>
        <v>0</v>
      </c>
      <c r="I35" s="103">
        <v>0</v>
      </c>
      <c r="J35" s="102">
        <f>0</f>
        <v>0</v>
      </c>
      <c r="L35" s="32"/>
    </row>
    <row r="36" spans="2:12" s="1" customFormat="1" ht="6.9" customHeight="1">
      <c r="B36" s="32"/>
      <c r="I36" s="92"/>
      <c r="L36" s="32"/>
    </row>
    <row r="37" spans="2:12" s="1" customFormat="1" ht="25.35" customHeight="1">
      <c r="B37" s="32"/>
      <c r="C37" s="104"/>
      <c r="D37" s="105" t="s">
        <v>43</v>
      </c>
      <c r="E37" s="106"/>
      <c r="F37" s="106"/>
      <c r="G37" s="107" t="s">
        <v>44</v>
      </c>
      <c r="H37" s="108" t="s">
        <v>45</v>
      </c>
      <c r="I37" s="109"/>
      <c r="J37" s="110">
        <f>SUM(J28:J35)</f>
        <v>0</v>
      </c>
      <c r="K37" s="111"/>
      <c r="L37" s="32"/>
    </row>
    <row r="38" spans="2:12" s="1" customFormat="1" ht="14.4" customHeight="1">
      <c r="B38" s="112"/>
      <c r="C38" s="113"/>
      <c r="D38" s="113"/>
      <c r="E38" s="113"/>
      <c r="F38" s="113"/>
      <c r="G38" s="113"/>
      <c r="H38" s="113"/>
      <c r="I38" s="114"/>
      <c r="J38" s="113"/>
      <c r="K38" s="113"/>
      <c r="L38" s="32"/>
    </row>
    <row r="42" spans="2:12" s="1" customFormat="1" ht="6.9" customHeight="1">
      <c r="B42" s="115"/>
      <c r="C42" s="116"/>
      <c r="D42" s="116"/>
      <c r="E42" s="116"/>
      <c r="F42" s="116"/>
      <c r="G42" s="116"/>
      <c r="H42" s="116"/>
      <c r="I42" s="117"/>
      <c r="J42" s="116"/>
      <c r="K42" s="116"/>
      <c r="L42" s="32"/>
    </row>
    <row r="43" spans="2:12" s="1" customFormat="1" ht="24.9" customHeight="1">
      <c r="B43" s="28"/>
      <c r="C43" s="17" t="s">
        <v>76</v>
      </c>
      <c r="D43" s="29"/>
      <c r="E43" s="29"/>
      <c r="F43" s="29"/>
      <c r="G43" s="29"/>
      <c r="H43" s="29"/>
      <c r="I43" s="92"/>
      <c r="J43" s="29"/>
      <c r="K43" s="29"/>
      <c r="L43" s="32"/>
    </row>
    <row r="44" spans="2:12" s="1" customFormat="1" ht="6.9" customHeight="1">
      <c r="B44" s="28"/>
      <c r="C44" s="29"/>
      <c r="D44" s="29"/>
      <c r="E44" s="29"/>
      <c r="F44" s="29"/>
      <c r="G44" s="29"/>
      <c r="H44" s="29"/>
      <c r="I44" s="92"/>
      <c r="J44" s="29"/>
      <c r="K44" s="29"/>
      <c r="L44" s="32"/>
    </row>
    <row r="45" spans="2:12" s="1" customFormat="1" ht="12" customHeight="1">
      <c r="B45" s="28"/>
      <c r="C45" s="23" t="s">
        <v>16</v>
      </c>
      <c r="D45" s="29"/>
      <c r="E45" s="29"/>
      <c r="F45" s="29"/>
      <c r="G45" s="29"/>
      <c r="H45" s="29"/>
      <c r="I45" s="92"/>
      <c r="J45" s="29"/>
      <c r="K45" s="29"/>
      <c r="L45" s="32"/>
    </row>
    <row r="46" spans="2:12" s="1" customFormat="1" ht="16.5" customHeight="1">
      <c r="B46" s="28"/>
      <c r="C46" s="29"/>
      <c r="D46" s="29"/>
      <c r="E46" s="184" t="str">
        <f>E7</f>
        <v>DDM Kopřivnice-Rek.soc.zařízení č. bezbar.vstupu- úpravy v OPS</v>
      </c>
      <c r="F46" s="183"/>
      <c r="G46" s="183"/>
      <c r="H46" s="183"/>
      <c r="I46" s="92"/>
      <c r="J46" s="29"/>
      <c r="K46" s="29"/>
      <c r="L46" s="32"/>
    </row>
    <row r="47" spans="2:12" s="1" customFormat="1" ht="6.9" customHeight="1">
      <c r="B47" s="28"/>
      <c r="C47" s="29"/>
      <c r="D47" s="29"/>
      <c r="E47" s="29"/>
      <c r="F47" s="29"/>
      <c r="G47" s="29"/>
      <c r="H47" s="29"/>
      <c r="I47" s="92"/>
      <c r="J47" s="29"/>
      <c r="K47" s="29"/>
      <c r="L47" s="32"/>
    </row>
    <row r="48" spans="2:12" s="1" customFormat="1" ht="12" customHeight="1">
      <c r="B48" s="28"/>
      <c r="C48" s="23" t="s">
        <v>20</v>
      </c>
      <c r="D48" s="29"/>
      <c r="E48" s="29"/>
      <c r="F48" s="21" t="str">
        <f>F10</f>
        <v xml:space="preserve"> </v>
      </c>
      <c r="G48" s="29"/>
      <c r="H48" s="29"/>
      <c r="I48" s="93" t="s">
        <v>22</v>
      </c>
      <c r="J48" s="49" t="str">
        <f>IF(J10="","",J10)</f>
        <v>23. 9. 2019</v>
      </c>
      <c r="K48" s="29"/>
      <c r="L48" s="32"/>
    </row>
    <row r="49" spans="2:47" s="1" customFormat="1" ht="6.9" customHeight="1">
      <c r="B49" s="28"/>
      <c r="C49" s="29"/>
      <c r="D49" s="29"/>
      <c r="E49" s="29"/>
      <c r="F49" s="29"/>
      <c r="G49" s="29"/>
      <c r="H49" s="29"/>
      <c r="I49" s="92"/>
      <c r="J49" s="29"/>
      <c r="K49" s="29"/>
      <c r="L49" s="32"/>
    </row>
    <row r="50" spans="2:47" s="1" customFormat="1" ht="13.65" customHeight="1">
      <c r="B50" s="28"/>
      <c r="C50" s="23" t="s">
        <v>24</v>
      </c>
      <c r="D50" s="29"/>
      <c r="E50" s="29"/>
      <c r="F50" s="21" t="str">
        <f>E13</f>
        <v xml:space="preserve"> </v>
      </c>
      <c r="G50" s="29"/>
      <c r="H50" s="29"/>
      <c r="I50" s="93" t="s">
        <v>29</v>
      </c>
      <c r="J50" s="26" t="str">
        <f>E19</f>
        <v xml:space="preserve"> </v>
      </c>
      <c r="K50" s="29"/>
      <c r="L50" s="32"/>
    </row>
    <row r="51" spans="2:47" s="1" customFormat="1" ht="13.65" customHeight="1">
      <c r="B51" s="28"/>
      <c r="C51" s="23" t="s">
        <v>27</v>
      </c>
      <c r="D51" s="29"/>
      <c r="E51" s="29"/>
      <c r="F51" s="21" t="str">
        <f>IF(E16="","",E16)</f>
        <v>Vyplň údaj</v>
      </c>
      <c r="G51" s="29"/>
      <c r="H51" s="29"/>
      <c r="I51" s="93" t="s">
        <v>31</v>
      </c>
      <c r="J51" s="26" t="str">
        <f>E22</f>
        <v xml:space="preserve"> </v>
      </c>
      <c r="K51" s="29"/>
      <c r="L51" s="32"/>
    </row>
    <row r="52" spans="2:47" s="1" customFormat="1" ht="10.35" customHeight="1">
      <c r="B52" s="28"/>
      <c r="C52" s="29"/>
      <c r="D52" s="29"/>
      <c r="E52" s="29"/>
      <c r="F52" s="29"/>
      <c r="G52" s="29"/>
      <c r="H52" s="29"/>
      <c r="I52" s="92"/>
      <c r="J52" s="29"/>
      <c r="K52" s="29"/>
      <c r="L52" s="32"/>
    </row>
    <row r="53" spans="2:47" s="1" customFormat="1" ht="29.25" customHeight="1">
      <c r="B53" s="28"/>
      <c r="C53" s="118" t="s">
        <v>77</v>
      </c>
      <c r="D53" s="119"/>
      <c r="E53" s="119"/>
      <c r="F53" s="119"/>
      <c r="G53" s="119"/>
      <c r="H53" s="119"/>
      <c r="I53" s="120"/>
      <c r="J53" s="121" t="s">
        <v>78</v>
      </c>
      <c r="K53" s="119"/>
      <c r="L53" s="32"/>
    </row>
    <row r="54" spans="2:47" s="1" customFormat="1" ht="10.35" customHeight="1">
      <c r="B54" s="28"/>
      <c r="C54" s="29"/>
      <c r="D54" s="29"/>
      <c r="E54" s="29"/>
      <c r="F54" s="29"/>
      <c r="G54" s="29"/>
      <c r="H54" s="29"/>
      <c r="I54" s="92"/>
      <c r="J54" s="29"/>
      <c r="K54" s="29"/>
      <c r="L54" s="32"/>
    </row>
    <row r="55" spans="2:47" s="1" customFormat="1" ht="22.8" customHeight="1">
      <c r="B55" s="28"/>
      <c r="C55" s="122" t="s">
        <v>79</v>
      </c>
      <c r="D55" s="29"/>
      <c r="E55" s="29"/>
      <c r="F55" s="29"/>
      <c r="G55" s="29"/>
      <c r="H55" s="29"/>
      <c r="I55" s="92"/>
      <c r="J55" s="67">
        <f>J74</f>
        <v>0</v>
      </c>
      <c r="K55" s="29"/>
      <c r="L55" s="32"/>
      <c r="AU55" s="11" t="s">
        <v>80</v>
      </c>
    </row>
    <row r="56" spans="2:47" s="7" customFormat="1" ht="24.9" customHeight="1">
      <c r="B56" s="123"/>
      <c r="C56" s="124"/>
      <c r="D56" s="125" t="s">
        <v>81</v>
      </c>
      <c r="E56" s="126"/>
      <c r="F56" s="126"/>
      <c r="G56" s="126"/>
      <c r="H56" s="126"/>
      <c r="I56" s="127"/>
      <c r="J56" s="128">
        <f>J75</f>
        <v>0</v>
      </c>
      <c r="K56" s="124"/>
      <c r="L56" s="129"/>
    </row>
    <row r="57" spans="2:47" s="1" customFormat="1" ht="21.75" customHeight="1">
      <c r="B57" s="28"/>
      <c r="C57" s="29"/>
      <c r="D57" s="29"/>
      <c r="E57" s="29"/>
      <c r="F57" s="29"/>
      <c r="G57" s="29"/>
      <c r="H57" s="29"/>
      <c r="I57" s="92"/>
      <c r="J57" s="29"/>
      <c r="K57" s="29"/>
      <c r="L57" s="32"/>
    </row>
    <row r="58" spans="2:47" s="1" customFormat="1" ht="6.9" customHeight="1">
      <c r="B58" s="40"/>
      <c r="C58" s="41"/>
      <c r="D58" s="41"/>
      <c r="E58" s="41"/>
      <c r="F58" s="41"/>
      <c r="G58" s="41"/>
      <c r="H58" s="41"/>
      <c r="I58" s="114"/>
      <c r="J58" s="41"/>
      <c r="K58" s="41"/>
      <c r="L58" s="32"/>
    </row>
    <row r="62" spans="2:47" s="1" customFormat="1" ht="6.9" customHeight="1">
      <c r="B62" s="42"/>
      <c r="C62" s="43"/>
      <c r="D62" s="43"/>
      <c r="E62" s="43"/>
      <c r="F62" s="43"/>
      <c r="G62" s="43"/>
      <c r="H62" s="43"/>
      <c r="I62" s="117"/>
      <c r="J62" s="43"/>
      <c r="K62" s="43"/>
      <c r="L62" s="32"/>
    </row>
    <row r="63" spans="2:47" s="1" customFormat="1" ht="24.9" customHeight="1">
      <c r="B63" s="28"/>
      <c r="C63" s="17" t="s">
        <v>82</v>
      </c>
      <c r="D63" s="29"/>
      <c r="E63" s="29"/>
      <c r="F63" s="29"/>
      <c r="G63" s="29"/>
      <c r="H63" s="29"/>
      <c r="I63" s="92"/>
      <c r="J63" s="29"/>
      <c r="K63" s="29"/>
      <c r="L63" s="32"/>
    </row>
    <row r="64" spans="2:47" s="1" customFormat="1" ht="6.9" customHeight="1">
      <c r="B64" s="28"/>
      <c r="C64" s="29"/>
      <c r="D64" s="29"/>
      <c r="E64" s="29"/>
      <c r="F64" s="29"/>
      <c r="G64" s="29"/>
      <c r="H64" s="29"/>
      <c r="I64" s="92"/>
      <c r="J64" s="29"/>
      <c r="K64" s="29"/>
      <c r="L64" s="32"/>
    </row>
    <row r="65" spans="2:65" s="1" customFormat="1" ht="12" customHeight="1">
      <c r="B65" s="28"/>
      <c r="C65" s="23" t="s">
        <v>16</v>
      </c>
      <c r="D65" s="29"/>
      <c r="E65" s="29"/>
      <c r="F65" s="29"/>
      <c r="G65" s="29"/>
      <c r="H65" s="29"/>
      <c r="I65" s="92"/>
      <c r="J65" s="29"/>
      <c r="K65" s="29"/>
      <c r="L65" s="32"/>
    </row>
    <row r="66" spans="2:65" s="1" customFormat="1" ht="16.5" customHeight="1">
      <c r="B66" s="28"/>
      <c r="C66" s="29"/>
      <c r="D66" s="29"/>
      <c r="E66" s="184" t="str">
        <f>E7</f>
        <v>DDM Kopřivnice-Rek.soc.zařízení č. bezbar.vstupu- úpravy v OPS</v>
      </c>
      <c r="F66" s="183"/>
      <c r="G66" s="183"/>
      <c r="H66" s="183"/>
      <c r="I66" s="92"/>
      <c r="J66" s="29"/>
      <c r="K66" s="29"/>
      <c r="L66" s="32"/>
    </row>
    <row r="67" spans="2:65" s="1" customFormat="1" ht="6.9" customHeight="1">
      <c r="B67" s="28"/>
      <c r="C67" s="29"/>
      <c r="D67" s="29"/>
      <c r="E67" s="29"/>
      <c r="F67" s="29"/>
      <c r="G67" s="29"/>
      <c r="H67" s="29"/>
      <c r="I67" s="92"/>
      <c r="J67" s="29"/>
      <c r="K67" s="29"/>
      <c r="L67" s="32"/>
    </row>
    <row r="68" spans="2:65" s="1" customFormat="1" ht="12" customHeight="1">
      <c r="B68" s="28"/>
      <c r="C68" s="23" t="s">
        <v>20</v>
      </c>
      <c r="D68" s="29"/>
      <c r="E68" s="29"/>
      <c r="F68" s="21" t="str">
        <f>F10</f>
        <v xml:space="preserve"> </v>
      </c>
      <c r="G68" s="29"/>
      <c r="H68" s="29"/>
      <c r="I68" s="93" t="s">
        <v>22</v>
      </c>
      <c r="J68" s="49" t="str">
        <f>IF(J10="","",J10)</f>
        <v>23. 9. 2019</v>
      </c>
      <c r="K68" s="29"/>
      <c r="L68" s="32"/>
    </row>
    <row r="69" spans="2:65" s="1" customFormat="1" ht="6.9" customHeight="1">
      <c r="B69" s="28"/>
      <c r="C69" s="29"/>
      <c r="D69" s="29"/>
      <c r="E69" s="29"/>
      <c r="F69" s="29"/>
      <c r="G69" s="29"/>
      <c r="H69" s="29"/>
      <c r="I69" s="92"/>
      <c r="J69" s="29"/>
      <c r="K69" s="29"/>
      <c r="L69" s="32"/>
    </row>
    <row r="70" spans="2:65" s="1" customFormat="1" ht="13.65" customHeight="1">
      <c r="B70" s="28"/>
      <c r="C70" s="23" t="s">
        <v>24</v>
      </c>
      <c r="D70" s="29"/>
      <c r="E70" s="29"/>
      <c r="F70" s="21" t="str">
        <f>E13</f>
        <v xml:space="preserve"> </v>
      </c>
      <c r="G70" s="29"/>
      <c r="H70" s="29"/>
      <c r="I70" s="93" t="s">
        <v>29</v>
      </c>
      <c r="J70" s="26" t="str">
        <f>E19</f>
        <v xml:space="preserve"> </v>
      </c>
      <c r="K70" s="29"/>
      <c r="L70" s="32"/>
    </row>
    <row r="71" spans="2:65" s="1" customFormat="1" ht="13.65" customHeight="1">
      <c r="B71" s="28"/>
      <c r="C71" s="23" t="s">
        <v>27</v>
      </c>
      <c r="D71" s="29"/>
      <c r="E71" s="29"/>
      <c r="F71" s="21" t="str">
        <f>IF(E16="","",E16)</f>
        <v>Vyplň údaj</v>
      </c>
      <c r="G71" s="29"/>
      <c r="H71" s="29"/>
      <c r="I71" s="93" t="s">
        <v>31</v>
      </c>
      <c r="J71" s="26" t="str">
        <f>E22</f>
        <v xml:space="preserve"> </v>
      </c>
      <c r="K71" s="29"/>
      <c r="L71" s="32"/>
    </row>
    <row r="72" spans="2:65" s="1" customFormat="1" ht="10.35" customHeight="1">
      <c r="B72" s="28"/>
      <c r="C72" s="29"/>
      <c r="D72" s="29"/>
      <c r="E72" s="29"/>
      <c r="F72" s="29"/>
      <c r="G72" s="29"/>
      <c r="H72" s="29"/>
      <c r="I72" s="92"/>
      <c r="J72" s="29"/>
      <c r="K72" s="29"/>
      <c r="L72" s="32"/>
    </row>
    <row r="73" spans="2:65" s="8" customFormat="1" ht="29.25" customHeight="1">
      <c r="B73" s="130"/>
      <c r="C73" s="131" t="s">
        <v>83</v>
      </c>
      <c r="D73" s="132" t="s">
        <v>52</v>
      </c>
      <c r="E73" s="132" t="s">
        <v>48</v>
      </c>
      <c r="F73" s="132" t="s">
        <v>49</v>
      </c>
      <c r="G73" s="132" t="s">
        <v>84</v>
      </c>
      <c r="H73" s="132" t="s">
        <v>85</v>
      </c>
      <c r="I73" s="133" t="s">
        <v>86</v>
      </c>
      <c r="J73" s="132" t="s">
        <v>78</v>
      </c>
      <c r="K73" s="134" t="s">
        <v>87</v>
      </c>
      <c r="L73" s="135"/>
      <c r="M73" s="58" t="s">
        <v>1</v>
      </c>
      <c r="N73" s="59" t="s">
        <v>37</v>
      </c>
      <c r="O73" s="59" t="s">
        <v>88</v>
      </c>
      <c r="P73" s="59" t="s">
        <v>89</v>
      </c>
      <c r="Q73" s="59" t="s">
        <v>90</v>
      </c>
      <c r="R73" s="59" t="s">
        <v>91</v>
      </c>
      <c r="S73" s="59" t="s">
        <v>92</v>
      </c>
      <c r="T73" s="60" t="s">
        <v>93</v>
      </c>
    </row>
    <row r="74" spans="2:65" s="1" customFormat="1" ht="22.8" customHeight="1">
      <c r="B74" s="28"/>
      <c r="C74" s="65" t="s">
        <v>94</v>
      </c>
      <c r="D74" s="29"/>
      <c r="E74" s="29"/>
      <c r="F74" s="29"/>
      <c r="G74" s="29"/>
      <c r="H74" s="29"/>
      <c r="I74" s="92"/>
      <c r="J74" s="136">
        <f>BK74</f>
        <v>0</v>
      </c>
      <c r="K74" s="29"/>
      <c r="L74" s="32"/>
      <c r="M74" s="61"/>
      <c r="N74" s="62"/>
      <c r="O74" s="62"/>
      <c r="P74" s="137">
        <f>P75</f>
        <v>0</v>
      </c>
      <c r="Q74" s="62"/>
      <c r="R74" s="137">
        <f>R75</f>
        <v>8.4000000000000003E-4</v>
      </c>
      <c r="S74" s="62"/>
      <c r="T74" s="138">
        <f>T75</f>
        <v>0</v>
      </c>
      <c r="AT74" s="11" t="s">
        <v>66</v>
      </c>
      <c r="AU74" s="11" t="s">
        <v>80</v>
      </c>
      <c r="BK74" s="139">
        <f>BK75</f>
        <v>0</v>
      </c>
    </row>
    <row r="75" spans="2:65" s="9" customFormat="1" ht="25.95" customHeight="1">
      <c r="B75" s="140"/>
      <c r="C75" s="141"/>
      <c r="D75" s="142" t="s">
        <v>66</v>
      </c>
      <c r="E75" s="143" t="s">
        <v>95</v>
      </c>
      <c r="F75" s="143" t="s">
        <v>96</v>
      </c>
      <c r="G75" s="141"/>
      <c r="H75" s="141"/>
      <c r="I75" s="144"/>
      <c r="J75" s="145">
        <f>BK75</f>
        <v>0</v>
      </c>
      <c r="K75" s="141"/>
      <c r="L75" s="146"/>
      <c r="M75" s="147"/>
      <c r="N75" s="148"/>
      <c r="O75" s="148"/>
      <c r="P75" s="149">
        <f>SUM(P76:P78)</f>
        <v>0</v>
      </c>
      <c r="Q75" s="148"/>
      <c r="R75" s="149">
        <f>SUM(R76:R78)</f>
        <v>8.4000000000000003E-4</v>
      </c>
      <c r="S75" s="148"/>
      <c r="T75" s="150">
        <f>SUM(T76:T78)</f>
        <v>0</v>
      </c>
      <c r="AR75" s="151" t="s">
        <v>72</v>
      </c>
      <c r="AT75" s="152" t="s">
        <v>66</v>
      </c>
      <c r="AU75" s="152" t="s">
        <v>67</v>
      </c>
      <c r="AY75" s="151" t="s">
        <v>97</v>
      </c>
      <c r="BK75" s="153">
        <f>SUM(BK76:BK78)</f>
        <v>0</v>
      </c>
    </row>
    <row r="76" spans="2:65" s="1" customFormat="1" ht="16.5" customHeight="1">
      <c r="B76" s="28"/>
      <c r="C76" s="154" t="s">
        <v>72</v>
      </c>
      <c r="D76" s="154" t="s">
        <v>98</v>
      </c>
      <c r="E76" s="155" t="s">
        <v>99</v>
      </c>
      <c r="F76" s="156" t="s">
        <v>100</v>
      </c>
      <c r="G76" s="157" t="s">
        <v>101</v>
      </c>
      <c r="H76" s="158">
        <v>1</v>
      </c>
      <c r="I76" s="159"/>
      <c r="J76" s="160">
        <f>ROUND(I76*H76,2)</f>
        <v>0</v>
      </c>
      <c r="K76" s="156" t="s">
        <v>1</v>
      </c>
      <c r="L76" s="32"/>
      <c r="M76" s="161" t="s">
        <v>1</v>
      </c>
      <c r="N76" s="162" t="s">
        <v>38</v>
      </c>
      <c r="O76" s="54"/>
      <c r="P76" s="163">
        <f>O76*H76</f>
        <v>0</v>
      </c>
      <c r="Q76" s="163">
        <v>2.0000000000000002E-5</v>
      </c>
      <c r="R76" s="163">
        <f>Q76*H76</f>
        <v>2.0000000000000002E-5</v>
      </c>
      <c r="S76" s="163">
        <v>0</v>
      </c>
      <c r="T76" s="164">
        <f>S76*H76</f>
        <v>0</v>
      </c>
      <c r="AR76" s="11" t="s">
        <v>102</v>
      </c>
      <c r="AT76" s="11" t="s">
        <v>98</v>
      </c>
      <c r="AU76" s="11" t="s">
        <v>72</v>
      </c>
      <c r="AY76" s="11" t="s">
        <v>97</v>
      </c>
      <c r="BE76" s="165">
        <f>IF(N76="základní",J76,0)</f>
        <v>0</v>
      </c>
      <c r="BF76" s="165">
        <f>IF(N76="snížená",J76,0)</f>
        <v>0</v>
      </c>
      <c r="BG76" s="165">
        <f>IF(N76="zákl. přenesená",J76,0)</f>
        <v>0</v>
      </c>
      <c r="BH76" s="165">
        <f>IF(N76="sníž. přenesená",J76,0)</f>
        <v>0</v>
      </c>
      <c r="BI76" s="165">
        <f>IF(N76="nulová",J76,0)</f>
        <v>0</v>
      </c>
      <c r="BJ76" s="11" t="s">
        <v>72</v>
      </c>
      <c r="BK76" s="165">
        <f>ROUND(I76*H76,2)</f>
        <v>0</v>
      </c>
      <c r="BL76" s="11" t="s">
        <v>102</v>
      </c>
      <c r="BM76" s="11" t="s">
        <v>74</v>
      </c>
    </row>
    <row r="77" spans="2:65" s="1" customFormat="1" ht="16.5" customHeight="1">
      <c r="B77" s="28"/>
      <c r="C77" s="154" t="s">
        <v>74</v>
      </c>
      <c r="D77" s="154" t="s">
        <v>98</v>
      </c>
      <c r="E77" s="155" t="s">
        <v>103</v>
      </c>
      <c r="F77" s="156" t="s">
        <v>104</v>
      </c>
      <c r="G77" s="157" t="s">
        <v>101</v>
      </c>
      <c r="H77" s="158">
        <v>1</v>
      </c>
      <c r="I77" s="159"/>
      <c r="J77" s="160">
        <f>ROUND(I77*H77,2)</f>
        <v>0</v>
      </c>
      <c r="K77" s="156" t="s">
        <v>1</v>
      </c>
      <c r="L77" s="32"/>
      <c r="M77" s="161" t="s">
        <v>1</v>
      </c>
      <c r="N77" s="162" t="s">
        <v>38</v>
      </c>
      <c r="O77" s="54"/>
      <c r="P77" s="163">
        <f>O77*H77</f>
        <v>0</v>
      </c>
      <c r="Q77" s="163">
        <v>8.1999999999999998E-4</v>
      </c>
      <c r="R77" s="163">
        <f>Q77*H77</f>
        <v>8.1999999999999998E-4</v>
      </c>
      <c r="S77" s="163">
        <v>0</v>
      </c>
      <c r="T77" s="164">
        <f>S77*H77</f>
        <v>0</v>
      </c>
      <c r="AR77" s="11" t="s">
        <v>102</v>
      </c>
      <c r="AT77" s="11" t="s">
        <v>98</v>
      </c>
      <c r="AU77" s="11" t="s">
        <v>72</v>
      </c>
      <c r="AY77" s="11" t="s">
        <v>97</v>
      </c>
      <c r="BE77" s="165">
        <f>IF(N77="základní",J77,0)</f>
        <v>0</v>
      </c>
      <c r="BF77" s="165">
        <f>IF(N77="snížená",J77,0)</f>
        <v>0</v>
      </c>
      <c r="BG77" s="165">
        <f>IF(N77="zákl. přenesená",J77,0)</f>
        <v>0</v>
      </c>
      <c r="BH77" s="165">
        <f>IF(N77="sníž. přenesená",J77,0)</f>
        <v>0</v>
      </c>
      <c r="BI77" s="165">
        <f>IF(N77="nulová",J77,0)</f>
        <v>0</v>
      </c>
      <c r="BJ77" s="11" t="s">
        <v>72</v>
      </c>
      <c r="BK77" s="165">
        <f>ROUND(I77*H77,2)</f>
        <v>0</v>
      </c>
      <c r="BL77" s="11" t="s">
        <v>102</v>
      </c>
      <c r="BM77" s="11" t="s">
        <v>102</v>
      </c>
    </row>
    <row r="78" spans="2:65" s="1" customFormat="1" ht="16.5" customHeight="1">
      <c r="B78" s="28"/>
      <c r="C78" s="154" t="s">
        <v>105</v>
      </c>
      <c r="D78" s="154" t="s">
        <v>98</v>
      </c>
      <c r="E78" s="155" t="s">
        <v>106</v>
      </c>
      <c r="F78" s="156" t="s">
        <v>107</v>
      </c>
      <c r="G78" s="157" t="s">
        <v>101</v>
      </c>
      <c r="H78" s="158">
        <v>1</v>
      </c>
      <c r="I78" s="159"/>
      <c r="J78" s="160">
        <f>ROUND(I78*H78,2)</f>
        <v>0</v>
      </c>
      <c r="K78" s="156" t="s">
        <v>1</v>
      </c>
      <c r="L78" s="32"/>
      <c r="M78" s="166" t="s">
        <v>1</v>
      </c>
      <c r="N78" s="167" t="s">
        <v>38</v>
      </c>
      <c r="O78" s="168"/>
      <c r="P78" s="169">
        <f>O78*H78</f>
        <v>0</v>
      </c>
      <c r="Q78" s="169">
        <v>0</v>
      </c>
      <c r="R78" s="169">
        <f>Q78*H78</f>
        <v>0</v>
      </c>
      <c r="S78" s="169">
        <v>0</v>
      </c>
      <c r="T78" s="170">
        <f>S78*H78</f>
        <v>0</v>
      </c>
      <c r="AR78" s="11" t="s">
        <v>102</v>
      </c>
      <c r="AT78" s="11" t="s">
        <v>98</v>
      </c>
      <c r="AU78" s="11" t="s">
        <v>72</v>
      </c>
      <c r="AY78" s="11" t="s">
        <v>97</v>
      </c>
      <c r="BE78" s="165">
        <f>IF(N78="základní",J78,0)</f>
        <v>0</v>
      </c>
      <c r="BF78" s="165">
        <f>IF(N78="snížená",J78,0)</f>
        <v>0</v>
      </c>
      <c r="BG78" s="165">
        <f>IF(N78="zákl. přenesená",J78,0)</f>
        <v>0</v>
      </c>
      <c r="BH78" s="165">
        <f>IF(N78="sníž. přenesená",J78,0)</f>
        <v>0</v>
      </c>
      <c r="BI78" s="165">
        <f>IF(N78="nulová",J78,0)</f>
        <v>0</v>
      </c>
      <c r="BJ78" s="11" t="s">
        <v>72</v>
      </c>
      <c r="BK78" s="165">
        <f>ROUND(I78*H78,2)</f>
        <v>0</v>
      </c>
      <c r="BL78" s="11" t="s">
        <v>102</v>
      </c>
      <c r="BM78" s="11" t="s">
        <v>108</v>
      </c>
    </row>
    <row r="79" spans="2:65" s="1" customFormat="1" ht="6.9" customHeight="1">
      <c r="B79" s="40"/>
      <c r="C79" s="41"/>
      <c r="D79" s="41"/>
      <c r="E79" s="41"/>
      <c r="F79" s="41"/>
      <c r="G79" s="41"/>
      <c r="H79" s="41"/>
      <c r="I79" s="114"/>
      <c r="J79" s="41"/>
      <c r="K79" s="41"/>
      <c r="L79" s="32"/>
    </row>
  </sheetData>
  <sheetProtection algorithmName="SHA-512" hashValue="Al8m42kavTT9naPKx/4QOT3gPKFheK8TmJbpaC0s/GwmPb1D1OfSrksOmtyOg6x6B7LwE9mi3eu2P+bli38Slg==" saltValue="XqQOPaQgYirkNLfH/aN47VN7+LGPfnngwH/MmVxI8EFsINLQ575sWZapiGLJQ0NdJyFo1/Xt3zjnraqPcVuD2Q==" spinCount="100000" sheet="1" objects="1" scenarios="1" formatColumns="0" formatRows="0" autoFilter="0"/>
  <autoFilter ref="C73:K78"/>
  <mergeCells count="6">
    <mergeCell ref="L2:V2"/>
    <mergeCell ref="E7:H7"/>
    <mergeCell ref="E16:H16"/>
    <mergeCell ref="E25:H25"/>
    <mergeCell ref="E46:H46"/>
    <mergeCell ref="E66:H6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18 - DDM Kopřivnice-Rek.s...</vt:lpstr>
      <vt:lpstr>'18 - DDM Kopřivnice-Rek.s...'!Názvy_tisku</vt:lpstr>
      <vt:lpstr>'Rekapitulace stavby'!Názvy_tisku</vt:lpstr>
      <vt:lpstr>'18 - DDM Kopřivnice-Rek.s...'!Oblast_tisku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RENATA\Renata</dc:creator>
  <cp:lastModifiedBy>Daniela Koricanska</cp:lastModifiedBy>
  <dcterms:created xsi:type="dcterms:W3CDTF">2020-01-08T13:34:32Z</dcterms:created>
  <dcterms:modified xsi:type="dcterms:W3CDTF">2020-01-09T05:08:43Z</dcterms:modified>
</cp:coreProperties>
</file>